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60" windowHeight="13350" activeTab="0"/>
  </bookViews>
  <sheets>
    <sheet name="Breakdow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<sst xmlns="http://schemas.openxmlformats.org/spreadsheetml/2006/main" count="23" uniqueCount="23">
  <si>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Revenue</t>
  </si>
  <si>
    <t>COGS</t>
  </si>
  <si>
    <t>Taxes</t>
  </si>
  <si>
    <t>Interest</t>
  </si>
  <si>
    <t>Depreciation and Bad Debt</t>
  </si>
  <si>
    <t>Product Development</t>
  </si>
  <si>
    <t>P&amp;L Category</t>
  </si>
  <si>
    <t>Gross Profit</t>
  </si>
  <si>
    <t>EBITDA</t>
  </si>
  <si>
    <t>Net Income</t>
  </si>
  <si>
    <t>Blank</t>
  </si>
  <si>
    <t>Actual</t>
  </si>
  <si>
    <t>End</t>
  </si>
  <si>
    <t>UpPos</t>
  </si>
  <si>
    <t>UpNeg</t>
  </si>
  <si>
    <t>DownPos</t>
  </si>
  <si>
    <t>DownNeg</t>
  </si>
  <si>
    <t>Label</t>
  </si>
  <si>
    <t>Label2</t>
  </si>
  <si>
    <t>Label3</t>
  </si>
  <si>
    <t>Selling, G&amp;A</t>
  </si>
  <si>
    <t>Amortization</t>
  </si>
  <si>
    <t>Restructuring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</si>
</sst>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;"/>
    <numFmt numFmtId="165" formatCode="_(* #,###_);_(* \(#,###\);_(* &quot;-&quot;??_);_(@_)"/>
    <numFmt numFmtId="166" formatCode="#,"/>
    <numFmt numFmtId="167" formatCode="#,,"/>
    <numFmt numFmtId="168" formatCode="#.00,,"/>
    <numFmt numFmtId="169" formatCode="#.0,,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#.0,"/>
    <numFmt numFmtId="178" formatCode="_(* #,##0.0_);_(* \(#,##0.0\);_(* &quot;-&quot;??_);_(@_)"/>
    <numFmt numFmtId="179" formatCode="_(* #,##0_);_(* \(#,##0\);_(* &quot;-&quot;??_);_(@_)"/>
  </numFmts>
  <fonts count="3">
    <font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5" fontId="0" fillId="0" borderId="0" xfId="15" applyNumberFormat="1" applyAlignment="1">
      <alignment/>
    </xf>
    <xf numFmtId="9" fontId="0" fillId="0" borderId="0" xfId="0" applyNumberFormat="1" applyAlignment="1">
      <alignment/>
    </xf>
    <xf numFmtId="177" fontId="0" fillId="0" borderId="0" xfId="15" applyNumberFormat="1" applyAlignment="1">
      <alignment/>
    </xf>
    <xf numFmtId="177" fontId="0" fillId="0" borderId="0" xfId="0" applyNumberFormat="1" applyAlignment="1">
      <alignment/>
    </xf>
    <xf numFmtId="9" fontId="0" fillId="0" borderId="0" xfId="15" applyNumberFormat="1" applyAlignment="1">
      <alignment/>
    </xf>
    <xf numFmtId="17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Income Statement Breakdown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Breakdown!$E$2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Breakdown!$B$3:$B$14</c:f>
              <c:strCache/>
            </c:strRef>
          </c:cat>
          <c:val>
            <c:numRef>
              <c:f>Breakdown!$E$3:$E$14</c:f>
              <c:numCache/>
            </c:numRef>
          </c:val>
        </c:ser>
        <c:ser>
          <c:idx val="2"/>
          <c:order val="1"/>
          <c:tx>
            <c:strRef>
              <c:f>Breakdown!$F$2</c:f>
              <c:strCache>
                <c:ptCount val="1"/>
                <c:pt idx="0">
                  <c:v>UpPos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Breakdown!$B$3:$B$14</c:f>
              <c:strCache/>
            </c:strRef>
          </c:cat>
          <c:val>
            <c:numRef>
              <c:f>Breakdown!$F$3:$F$14</c:f>
              <c:numCache/>
            </c:numRef>
          </c:val>
        </c:ser>
        <c:ser>
          <c:idx val="0"/>
          <c:order val="2"/>
          <c:tx>
            <c:strRef>
              <c:f>Breakdown!$G$2</c:f>
              <c:strCache>
                <c:ptCount val="1"/>
                <c:pt idx="0">
                  <c:v>UpNeg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Breakdown!$G$3:$G$14</c:f>
              <c:numCache/>
            </c:numRef>
          </c:val>
        </c:ser>
        <c:ser>
          <c:idx val="3"/>
          <c:order val="3"/>
          <c:tx>
            <c:strRef>
              <c:f>Breakdown!$H$2</c:f>
              <c:strCache>
                <c:ptCount val="1"/>
                <c:pt idx="0">
                  <c:v>DownPos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Breakdown!$H$3:$H$14</c:f>
              <c:numCache/>
            </c:numRef>
          </c:val>
        </c:ser>
        <c:ser>
          <c:idx val="4"/>
          <c:order val="4"/>
          <c:tx>
            <c:strRef>
              <c:f>Breakdown!$I$2</c:f>
              <c:strCache>
                <c:ptCount val="1"/>
                <c:pt idx="0">
                  <c:v>DownNeg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Breakdown!$I$3:$I$13</c:f>
              <c:numCache/>
            </c:numRef>
          </c:val>
        </c:ser>
        <c:ser>
          <c:idx val="5"/>
          <c:order val="5"/>
          <c:tx>
            <c:strRef>
              <c:f>Breakdown!$D$2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Breakdown!$D$3:$D$14</c:f>
              <c:numCache/>
            </c:numRef>
          </c:val>
        </c:ser>
        <c:overlap val="100"/>
        <c:gapWidth val="50"/>
        <c:axId val="5643766"/>
        <c:axId val="50793895"/>
      </c:barChart>
      <c:scatterChart>
        <c:scatterStyle val="lineMarker"/>
        <c:varyColors val="0"/>
        <c:ser>
          <c:idx val="6"/>
          <c:order val="6"/>
          <c:tx>
            <c:strRef>
              <c:f>Breakdown!$K$2</c:f>
              <c:strCache>
                <c:ptCount val="1"/>
                <c:pt idx="0">
                  <c:v>Label2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Breakdown!$L$3</c:f>
                  <c:strCache>
                    <c:ptCount val="1"/>
                    <c:pt idx="0">
                      <c:v>163.3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Breakdown!$L$4</c:f>
                  <c:strCache>
                    <c:ptCount val="1"/>
                    <c:pt idx="0">
                      <c:v>-105.6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Breakdown!$L$5</c:f>
                  <c:strCache>
                    <c:ptCount val="1"/>
                    <c:pt idx="0">
                      <c:v>57.7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Breakdown!$L$6</c:f>
                  <c:strCache>
                    <c:ptCount val="1"/>
                    <c:pt idx="0">
                      <c:v>-29.3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Breakdown!$L$7</c:f>
                  <c:strCache>
                    <c:ptCount val="1"/>
                    <c:pt idx="0">
                      <c:v>-41.9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Breakdown!$L$8</c:f>
                  <c:strCache>
                    <c:ptCount val="1"/>
                    <c:pt idx="0">
                      <c:v>-3.8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Breakdown!$L$9</c:f>
                  <c:strCache>
                    <c:ptCount val="1"/>
                    <c:pt idx="0">
                      <c:v>-5.4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Breakdown!$L$10</c:f>
                  <c:strCache>
                    <c:ptCount val="1"/>
                    <c:pt idx="0">
                      <c:v>-22.8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Breakdown!$L$11</c:f>
                  <c:strCache>
                    <c:ptCount val="1"/>
                    <c:pt idx="0">
                      <c:v>-1.0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Breakdown!$L$12</c:f>
                  <c:strCache>
                    <c:ptCount val="1"/>
                    <c:pt idx="0">
                      <c:v>-5.1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Breakdown!$L$13</c:f>
                  <c:strCache>
                    <c:ptCount val="1"/>
                    <c:pt idx="0">
                      <c:v>2.4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Breakdown!$L$14</c:f>
                  <c:strCache>
                    <c:ptCount val="1"/>
                    <c:pt idx="0">
                      <c:v>-26.5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Breakdown!$J$3:$J$14</c:f>
              <c:numCache/>
            </c:numRef>
          </c:xVal>
          <c:yVal>
            <c:numRef>
              <c:f>Breakdown!$K$3:$K$14</c:f>
              <c:numCache/>
            </c:numRef>
          </c:yVal>
          <c:smooth val="0"/>
        </c:ser>
        <c:axId val="54491872"/>
        <c:axId val="20664801"/>
      </c:scatterChart>
      <c:catAx>
        <c:axId val="56437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643766"/>
        <c:crossesAt val="1"/>
        <c:crossBetween val="between"/>
        <c:dispUnits/>
      </c:valAx>
      <c:valAx>
        <c:axId val="544918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64801"/>
        <c:crosses val="max"/>
        <c:crossBetween val="midCat"/>
        <c:dispUnits/>
      </c:valAx>
      <c:valAx>
        <c:axId val="20664801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544918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Income Statement Breakdown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11"/>
          <c:order val="0"/>
          <c:tx>
            <c:strRef>
              <c:f>Breakdown!$N$2</c:f>
              <c:strCache>
                <c:ptCount val="1"/>
                <c:pt idx="0">
                  <c:v>PctEnd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Breakdown!$B$3:$B$14</c:f>
              <c:strCache/>
            </c:strRef>
          </c:cat>
          <c:val>
            <c:numRef>
              <c:f>Breakdown!$N$3:$N$14</c:f>
              <c:numCache/>
            </c:numRef>
          </c:val>
        </c:ser>
        <c:ser>
          <c:idx val="12"/>
          <c:order val="1"/>
          <c:tx>
            <c:strRef>
              <c:f>Breakdown!$O$2</c:f>
              <c:strCache>
                <c:ptCount val="1"/>
                <c:pt idx="0">
                  <c:v>PctBlank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Breakdown!$B$3:$B$14</c:f>
              <c:strCache/>
            </c:strRef>
          </c:cat>
          <c:val>
            <c:numRef>
              <c:f>Breakdown!$O$3:$O$14</c:f>
              <c:numCache/>
            </c:numRef>
          </c:val>
        </c:ser>
        <c:ser>
          <c:idx val="13"/>
          <c:order val="2"/>
          <c:tx>
            <c:strRef>
              <c:f>Breakdown!$P$2</c:f>
              <c:strCache>
                <c:ptCount val="1"/>
                <c:pt idx="0">
                  <c:v>PctUpPos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Breakdown!$B$3:$B$14</c:f>
              <c:strCache/>
            </c:strRef>
          </c:cat>
          <c:val>
            <c:numRef>
              <c:f>Breakdown!$P$3:$P$14</c:f>
              <c:numCache/>
            </c:numRef>
          </c:val>
        </c:ser>
        <c:ser>
          <c:idx val="14"/>
          <c:order val="3"/>
          <c:tx>
            <c:strRef>
              <c:f>Breakdown!$Q$2</c:f>
              <c:strCache>
                <c:ptCount val="1"/>
                <c:pt idx="0">
                  <c:v>PctUpNeg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Breakdown!$B$3:$B$14</c:f>
              <c:strCache/>
            </c:strRef>
          </c:cat>
          <c:val>
            <c:numRef>
              <c:f>Breakdown!$Q$3:$Q$14</c:f>
              <c:numCache/>
            </c:numRef>
          </c:val>
        </c:ser>
        <c:ser>
          <c:idx val="15"/>
          <c:order val="4"/>
          <c:tx>
            <c:strRef>
              <c:f>Breakdown!$R$2</c:f>
              <c:strCache>
                <c:ptCount val="1"/>
                <c:pt idx="0">
                  <c:v>PctDownPos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Breakdown!$B$3:$B$14</c:f>
              <c:strCache/>
            </c:strRef>
          </c:cat>
          <c:val>
            <c:numRef>
              <c:f>Breakdown!$R$3:$R$14</c:f>
              <c:numCache/>
            </c:numRef>
          </c:val>
        </c:ser>
        <c:ser>
          <c:idx val="16"/>
          <c:order val="5"/>
          <c:tx>
            <c:strRef>
              <c:f>Breakdown!$S$2</c:f>
              <c:strCache>
                <c:ptCount val="1"/>
                <c:pt idx="0">
                  <c:v>PctDownNeg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Breakdown!$B$3:$B$14</c:f>
              <c:strCache/>
            </c:strRef>
          </c:cat>
          <c:val>
            <c:numRef>
              <c:f>Breakdown!$S$3:$S$14</c:f>
              <c:numCache/>
            </c:numRef>
          </c:val>
        </c:ser>
        <c:overlap val="100"/>
        <c:gapWidth val="50"/>
        <c:axId val="51765482"/>
        <c:axId val="63236155"/>
      </c:barChart>
      <c:scatterChart>
        <c:scatterStyle val="lineMarker"/>
        <c:varyColors val="0"/>
        <c:ser>
          <c:idx val="0"/>
          <c:order val="6"/>
          <c:tx>
            <c:strRef>
              <c:f>Breakdown!$U$2</c:f>
              <c:strCache>
                <c:ptCount val="1"/>
                <c:pt idx="0">
                  <c:v>PctLabel2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Breakdown!$M$3</c:f>
                  <c:strCache>
                    <c:ptCount val="1"/>
                    <c:pt idx="0">
                      <c:v>100%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Breakdown!$M$4</c:f>
                  <c:strCache>
                    <c:ptCount val="1"/>
                    <c:pt idx="0">
                      <c:v>-65%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Breakdown!$M$5</c:f>
                  <c:strCache>
                    <c:ptCount val="1"/>
                    <c:pt idx="0">
                      <c:v>35%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Breakdown!$M$6</c:f>
                  <c:strCache>
                    <c:ptCount val="1"/>
                    <c:pt idx="0">
                      <c:v>-18%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Breakdown!$M$7</c:f>
                  <c:strCache>
                    <c:ptCount val="1"/>
                    <c:pt idx="0">
                      <c:v>-26%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Breakdown!$M$8</c:f>
                  <c:strCache>
                    <c:ptCount val="1"/>
                    <c:pt idx="0">
                      <c:v>-2%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Breakdown!$M$9</c:f>
                  <c:strCache>
                    <c:ptCount val="1"/>
                    <c:pt idx="0">
                      <c:v>-3%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Breakdown!$M$10</c:f>
                  <c:strCache>
                    <c:ptCount val="1"/>
                    <c:pt idx="0">
                      <c:v>-14%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Breakdown!$M$11</c:f>
                  <c:strCache>
                    <c:ptCount val="1"/>
                    <c:pt idx="0">
                      <c:v>-1%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Breakdown!$M$12</c:f>
                  <c:strCache>
                    <c:ptCount val="1"/>
                    <c:pt idx="0">
                      <c:v>-3%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Breakdown!$M$13</c:f>
                  <c:strCache>
                    <c:ptCount val="1"/>
                    <c:pt idx="0">
                      <c:v>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Breakdown!$M$14</c:f>
                  <c:strCache>
                    <c:ptCount val="1"/>
                    <c:pt idx="0">
                      <c:v>-16%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Breakdown!$T$3:$T$14</c:f>
              <c:numCache/>
            </c:numRef>
          </c:xVal>
          <c:yVal>
            <c:numRef>
              <c:f>Breakdown!$U$3:$U$14</c:f>
              <c:numCache/>
            </c:numRef>
          </c:yVal>
          <c:smooth val="0"/>
        </c:ser>
        <c:ser>
          <c:idx val="1"/>
          <c:order val="7"/>
          <c:tx>
            <c:strRef>
              <c:f>Breakdown!$J$2</c:f>
              <c:strCache>
                <c:ptCount val="1"/>
                <c:pt idx="0">
                  <c:v>Label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Breakdown!$B$3:$B$14</c:f>
              <c:strCache/>
            </c:strRef>
          </c:xVal>
          <c:yVal>
            <c:numRef>
              <c:f>Breakdown!$J$3:$J$14</c:f>
              <c:numCache/>
            </c:numRef>
          </c:yVal>
          <c:smooth val="0"/>
        </c:ser>
        <c:ser>
          <c:idx val="2"/>
          <c:order val="8"/>
          <c:tx>
            <c:strRef>
              <c:f>Breakdown!$K$2</c:f>
              <c:strCache>
                <c:ptCount val="1"/>
                <c:pt idx="0">
                  <c:v>Label2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Breakdown!$B$3:$B$14</c:f>
              <c:strCache/>
            </c:strRef>
          </c:xVal>
          <c:yVal>
            <c:numRef>
              <c:f>Breakdown!$K$3:$K$14</c:f>
              <c:numCache/>
            </c:numRef>
          </c:yVal>
          <c:smooth val="0"/>
        </c:ser>
        <c:axId val="32254484"/>
        <c:axId val="21854901"/>
      </c:scatterChart>
      <c:catAx>
        <c:axId val="517654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Pct of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1765482"/>
        <c:crossesAt val="1"/>
        <c:crossBetween val="between"/>
        <c:dispUnits/>
      </c:valAx>
      <c:valAx>
        <c:axId val="322544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54901"/>
        <c:crosses val="max"/>
        <c:crossBetween val="midCat"/>
        <c:dispUnits/>
      </c:valAx>
      <c:valAx>
        <c:axId val="21854901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322544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514350</xdr:colOff>
      <xdr:row>16</xdr:row>
      <xdr:rowOff>57150</xdr:rowOff>
    </xdr:from>
    <xdr:to>
      <xdr:col>8</xdr:col>
      <xdr:colOff>180975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514350" y="2647950"/>
        <a:ext cx="4848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171450</xdr:colOff>
      <xdr:row>16</xdr:row>
      <xdr:rowOff>57150</xdr:rowOff>
    </xdr:from>
    <xdr:to>
      <xdr:col>17</xdr:col>
      <xdr:colOff>314325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5353050" y="2647950"/>
        <a:ext cx="48482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14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2" max="2" width="23.00390625" style="0" bestFit="1" customWidth="1"/>
    <col min="3" max="3" width="14.00390625" style="0" bestFit="1" customWidth="1"/>
    <col min="4" max="4" width="5.57421875" style="0" bestFit="1" customWidth="1"/>
    <col min="5" max="5" width="5.28125" style="0" customWidth="1"/>
    <col min="6" max="6" width="6.00390625" style="0" customWidth="1"/>
    <col min="7" max="7" width="6.28125" style="0" customWidth="1"/>
    <col min="8" max="8" width="8.421875" style="0" customWidth="1"/>
    <col min="9" max="9" width="8.7109375" style="0" customWidth="1"/>
    <col min="10" max="10" width="7.8515625" style="0" customWidth="1"/>
    <col min="11" max="11" width="8.00390625" style="0" bestFit="1" customWidth="1"/>
    <col min="12" max="12" width="6.28125" style="0" customWidth="1"/>
    <col min="13" max="13" width="8.421875" style="0" customWidth="1"/>
    <col min="14" max="14" width="6.421875" style="0" customWidth="1"/>
    <col min="15" max="15" width="7.7109375" style="0" customWidth="1"/>
    <col min="16" max="16" width="8.421875" style="0" customWidth="1"/>
    <col min="17" max="17" width="8.7109375" style="0" customWidth="1"/>
    <col min="18" max="18" width="10.8515625" style="0" customWidth="1"/>
    <col min="19" max="19" width="11.140625" style="0" customWidth="1"/>
    <col min="20" max="20" width="7.7109375" style="0" customWidth="1"/>
    <col min="21" max="21" width="8.7109375" style="0" customWidth="1"/>
  </cols>
  <sheetData>
    <row r="2" spans="2:21" ht="12.75">
      <c r="B2" t="s">
        <v>6</v>
      </c>
      <c r="C2" t="s">
        <v>11</v>
      </c>
      <c r="D2" t="s">
        <v>12</v>
      </c>
      <c r="E2" t="s">
        <v>10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tr">
        <f>"Pct"&amp;C2</f>
        <v>PctActual</v>
      </c>
      <c r="N2" t="str">
        <f>"Pct"&amp;D2</f>
        <v>PctEnd</v>
      </c>
      <c r="O2" t="str">
        <f aca="true" t="shared" si="0" ref="O2:U2">"Pct"&amp;E2</f>
        <v>PctBlank</v>
      </c>
      <c r="P2" t="str">
        <f t="shared" si="0"/>
        <v>PctUpPos</v>
      </c>
      <c r="Q2" t="str">
        <f t="shared" si="0"/>
        <v>PctUpNeg</v>
      </c>
      <c r="R2" t="str">
        <f t="shared" si="0"/>
        <v>PctDownPos</v>
      </c>
      <c r="S2" t="str">
        <f t="shared" si="0"/>
        <v>PctDownNeg</v>
      </c>
      <c r="T2" t="str">
        <f t="shared" si="0"/>
        <v>PctLabel</v>
      </c>
      <c r="U2" t="str">
        <f t="shared" si="0"/>
        <v>PctLabel2</v>
      </c>
    </row>
    <row r="3" spans="2:21" ht="12.75">
      <c r="B3" t="s">
        <v>0</v>
      </c>
      <c r="C3" s="6">
        <v>163270</v>
      </c>
      <c r="D3" s="3">
        <f>C3</f>
        <v>163270</v>
      </c>
      <c r="E3" s="3">
        <f>IF(ISBLANK(D3),MAX(0,MIN(SUBTOTAL(9,C2:C$3),SUBTOTAL(9,C$3:C3)))+MIN(0,MAX(SUBTOTAL(9,C2:C$3),SUBTOTAL(9,C$3:C3))),0)</f>
        <v>0</v>
      </c>
      <c r="F3" s="3">
        <f>IF(ISBLANK(D3),MAX(0,MIN(SUBTOTAL(9,C$3:C3),C3)),)</f>
        <v>0</v>
      </c>
      <c r="G3" s="3">
        <f>IF(ISBLANK(D3),-MAX(0,C3-F3),0)</f>
        <v>0</v>
      </c>
      <c r="H3" s="3">
        <f>IF(ISBLANK(D3),MAX(0,I3-C3),0)</f>
        <v>0</v>
      </c>
      <c r="I3" s="3">
        <f>IF(ISBLANK(D3),MIN(0,MAX(SUBTOTAL(9,C$3:C3),C3)),0)</f>
        <v>0</v>
      </c>
      <c r="J3" s="3">
        <f>IF(COUNTIF(D3:I3,"&gt;=0")=COUNT(D3:I3),SUM(D3:I3),IF(COUNTIF(D3:I3,"&lt;=0")=COUNT(D3:I3),E3,MAX(D3:I3)))</f>
        <v>163270</v>
      </c>
      <c r="K3" s="1">
        <f aca="true" t="shared" si="1" ref="K3:K14">(ROWS($B$3:$B$14)-ROW()+ROW($B$3:$B$14)-0.5)/ROWS($B$3:$B$14)</f>
        <v>0.9583333333333334</v>
      </c>
      <c r="L3" s="4">
        <f>C3</f>
        <v>163270</v>
      </c>
      <c r="M3" s="2">
        <f>C3/$C$3</f>
        <v>1</v>
      </c>
      <c r="N3" s="2">
        <f>M3</f>
        <v>1</v>
      </c>
      <c r="O3" s="2">
        <f>IF(ISBLANK(N3),MAX(0,MIN(SUBTOTAL(9,M2:M$3),SUBTOTAL(9,M$3:M3)))+MIN(0,MAX(SUBTOTAL(9,M2:M$3),SUBTOTAL(9,M$3:M3))),0)</f>
        <v>0</v>
      </c>
      <c r="P3" s="2">
        <f>IF(ISBLANK(N3),MAX(0,MIN(SUBTOTAL(9,M$3:M3),M3)),)</f>
        <v>0</v>
      </c>
      <c r="Q3" s="2">
        <f>IF(ISBLANK(N3),-MAX(0,M3-P3),0)</f>
        <v>0</v>
      </c>
      <c r="R3" s="2">
        <f>IF(ISBLANK(N3),MAX(0,S3-M3),0)</f>
        <v>0</v>
      </c>
      <c r="S3" s="2">
        <f>IF(ISBLANK(N3),MIN(0,MAX(SUBTOTAL(9,M$3:M3),M3)),0)</f>
        <v>0</v>
      </c>
      <c r="T3" s="5">
        <f>IF(COUNTIF(N3:S3,"&gt;=0")=COUNT(N3:S3),SUM(N3:S3),IF(COUNTIF(N3:S3,"&lt;=0")=COUNT(N3:S3),O3,MAX(N3:S3)))</f>
        <v>1</v>
      </c>
      <c r="U3" s="1">
        <f aca="true" t="shared" si="2" ref="U3:U14">(ROWS($B$3:$B$14)-ROW()+ROW($B$3:$B$14)-0.5)/ROWS($B$3:$B$14)</f>
        <v>0.9583333333333334</v>
      </c>
    </row>
    <row r="4" spans="2:21" ht="12.75">
      <c r="B4" t="s">
        <v>1</v>
      </c>
      <c r="C4" s="6">
        <v>-105566</v>
      </c>
      <c r="D4" s="3"/>
      <c r="E4" s="3">
        <f>IF(ISBLANK(D4),MAX(0,MIN(SUBTOTAL(9,C3:C$3),SUBTOTAL(9,C$3:C4)))+MIN(0,MAX(SUBTOTAL(9,C3:C$3),SUBTOTAL(9,C$3:C4))),0)</f>
        <v>57704</v>
      </c>
      <c r="F4" s="3">
        <f>IF(ISBLANK(D4),MAX(0,MIN(SUBTOTAL(9,C$3:C4),C4)),)</f>
        <v>0</v>
      </c>
      <c r="G4" s="3">
        <f aca="true" t="shared" si="3" ref="G4:G14">IF(ISBLANK(D4),-MAX(0,C4-F4),0)</f>
        <v>0</v>
      </c>
      <c r="H4" s="3">
        <f aca="true" t="shared" si="4" ref="H4:H14">IF(ISBLANK(D4),MAX(0,I4-C4),0)</f>
        <v>105566</v>
      </c>
      <c r="I4" s="3">
        <f>IF(ISBLANK(D4),MIN(0,MAX(SUBTOTAL(9,C$3:C4),C4)),0)</f>
        <v>0</v>
      </c>
      <c r="J4" s="3">
        <f aca="true" t="shared" si="5" ref="J4:J14">IF(COUNTIF(D4:I4,"&gt;=0")=COUNT(D4:I4),SUM(D4:I4),IF(COUNTIF(D4:I4,"&lt;=0")=COUNT(D4:I4),E4,MAX(D4:I4)))</f>
        <v>163270</v>
      </c>
      <c r="K4" s="1">
        <f t="shared" si="1"/>
        <v>0.875</v>
      </c>
      <c r="L4" s="4">
        <f aca="true" t="shared" si="6" ref="L4:L14">C4</f>
        <v>-105566</v>
      </c>
      <c r="M4" s="2">
        <f aca="true" t="shared" si="7" ref="M4:M13">C4/$C$3</f>
        <v>-0.6465731610216207</v>
      </c>
      <c r="N4" s="2"/>
      <c r="O4" s="2">
        <f>IF(ISBLANK(N4),MAX(0,MIN(SUBTOTAL(9,M3:M$3),SUBTOTAL(9,M$3:M4)))+MIN(0,MAX(SUBTOTAL(9,M3:M$3),SUBTOTAL(9,M$3:M4))),0)</f>
        <v>0.35342683897837934</v>
      </c>
      <c r="P4" s="2">
        <f>IF(ISBLANK(N4),MAX(0,MIN(SUBTOTAL(9,M$3:M4),M4)),)</f>
        <v>0</v>
      </c>
      <c r="Q4" s="2">
        <f aca="true" t="shared" si="8" ref="Q4:Q14">IF(ISBLANK(N4),-MAX(0,M4-P4),0)</f>
        <v>0</v>
      </c>
      <c r="R4" s="2">
        <f aca="true" t="shared" si="9" ref="R4:R14">IF(ISBLANK(N4),MAX(0,S4-M4),0)</f>
        <v>0.6465731610216207</v>
      </c>
      <c r="S4" s="2">
        <f>IF(ISBLANK(N4),MIN(0,MAX(SUBTOTAL(9,M$3:M4),M4)),0)</f>
        <v>0</v>
      </c>
      <c r="T4" s="5">
        <f aca="true" t="shared" si="10" ref="T4:T14">IF(COUNTIF(N4:S4,"&gt;=0")=COUNT(N4:S4),SUM(N4:S4),IF(COUNTIF(N4:S4,"&lt;=0")=COUNT(N4:S4),O4,MAX(N4:S4)))</f>
        <v>1</v>
      </c>
      <c r="U4" s="1">
        <f t="shared" si="2"/>
        <v>0.875</v>
      </c>
    </row>
    <row r="5" spans="2:21" ht="12.75">
      <c r="B5" t="s">
        <v>7</v>
      </c>
      <c r="C5" s="6">
        <f>SUBTOTAL(9,C3:C4)</f>
        <v>57704</v>
      </c>
      <c r="D5" s="3">
        <f>C5</f>
        <v>57704</v>
      </c>
      <c r="E5" s="3">
        <f>IF(ISBLANK(D5),MAX(0,MIN(SUBTOTAL(9,C$3:C4),SUBTOTAL(9,C$3:C5)))+MIN(0,MAX(SUBTOTAL(9,C$3:C4),SUBTOTAL(9,C$3:C5))),0)</f>
        <v>0</v>
      </c>
      <c r="F5" s="3">
        <f>IF(ISBLANK(D5),MAX(0,MIN(SUBTOTAL(9,C$3:C5),C5)),)</f>
        <v>0</v>
      </c>
      <c r="G5" s="3">
        <f t="shared" si="3"/>
        <v>0</v>
      </c>
      <c r="H5" s="3">
        <f t="shared" si="4"/>
        <v>0</v>
      </c>
      <c r="I5" s="3">
        <f>IF(ISBLANK(D5),MIN(0,MAX(SUBTOTAL(9,C$3:C5),C5)),0)</f>
        <v>0</v>
      </c>
      <c r="J5" s="3">
        <f t="shared" si="5"/>
        <v>57704</v>
      </c>
      <c r="K5" s="1">
        <f t="shared" si="1"/>
        <v>0.7916666666666666</v>
      </c>
      <c r="L5" s="4">
        <f t="shared" si="6"/>
        <v>57704</v>
      </c>
      <c r="M5" s="2">
        <f>SUBTOTAL(9,M3:M4)</f>
        <v>0.35342683897837934</v>
      </c>
      <c r="N5" s="2">
        <f>M5</f>
        <v>0.35342683897837934</v>
      </c>
      <c r="O5" s="2">
        <f>IF(ISBLANK(N5),MAX(0,MIN(SUBTOTAL(9,M$3:M4),SUBTOTAL(9,M$3:M5)))+MIN(0,MAX(SUBTOTAL(9,M$3:M4),SUBTOTAL(9,M$3:M5))),0)</f>
        <v>0</v>
      </c>
      <c r="P5" s="2">
        <f>IF(ISBLANK(N5),MAX(0,MIN(SUBTOTAL(9,M$3:M5),M5)),)</f>
        <v>0</v>
      </c>
      <c r="Q5" s="2">
        <f t="shared" si="8"/>
        <v>0</v>
      </c>
      <c r="R5" s="2">
        <f t="shared" si="9"/>
        <v>0</v>
      </c>
      <c r="S5" s="2">
        <f>IF(ISBLANK(N5),MIN(0,MAX(SUBTOTAL(9,M$3:M5),M5)),0)</f>
        <v>0</v>
      </c>
      <c r="T5" s="5">
        <f t="shared" si="10"/>
        <v>0.35342683897837934</v>
      </c>
      <c r="U5" s="1">
        <f t="shared" si="2"/>
        <v>0.7916666666666666</v>
      </c>
    </row>
    <row r="6" spans="2:21" ht="12.75">
      <c r="B6" t="s">
        <v>5</v>
      </c>
      <c r="C6" s="6">
        <v>-29327</v>
      </c>
      <c r="D6" s="3"/>
      <c r="E6" s="3">
        <f>IF(ISBLANK(D6),MAX(0,MIN(SUBTOTAL(9,C$3:C5),SUBTOTAL(9,C$3:C6)))+MIN(0,MAX(SUBTOTAL(9,C$3:C5),SUBTOTAL(9,C$3:C6))),0)</f>
        <v>28377</v>
      </c>
      <c r="F6" s="3">
        <f>IF(ISBLANK(D6),MAX(0,MIN(SUBTOTAL(9,C$3:C6),C6)),)</f>
        <v>0</v>
      </c>
      <c r="G6" s="3">
        <f t="shared" si="3"/>
        <v>0</v>
      </c>
      <c r="H6" s="3">
        <f t="shared" si="4"/>
        <v>29327</v>
      </c>
      <c r="I6" s="3">
        <f>IF(ISBLANK(D6),MIN(0,MAX(SUBTOTAL(9,C$3:C6),C6)),0)</f>
        <v>0</v>
      </c>
      <c r="J6" s="3">
        <f t="shared" si="5"/>
        <v>57704</v>
      </c>
      <c r="K6" s="1">
        <f t="shared" si="1"/>
        <v>0.7083333333333334</v>
      </c>
      <c r="L6" s="4">
        <f t="shared" si="6"/>
        <v>-29327</v>
      </c>
      <c r="M6" s="2">
        <f t="shared" si="7"/>
        <v>-0.17962271084706316</v>
      </c>
      <c r="N6" s="2"/>
      <c r="O6" s="2">
        <f>IF(ISBLANK(N6),MAX(0,MIN(SUBTOTAL(9,M$3:M5),SUBTOTAL(9,M$3:M6)))+MIN(0,MAX(SUBTOTAL(9,M$3:M5),SUBTOTAL(9,M$3:M6))),0)</f>
        <v>0.17380412813131618</v>
      </c>
      <c r="P6" s="2">
        <f>IF(ISBLANK(N6),MAX(0,MIN(SUBTOTAL(9,M$3:M6),M6)),)</f>
        <v>0</v>
      </c>
      <c r="Q6" s="2">
        <f t="shared" si="8"/>
        <v>0</v>
      </c>
      <c r="R6" s="2">
        <f t="shared" si="9"/>
        <v>0.17962271084706316</v>
      </c>
      <c r="S6" s="2">
        <f>IF(ISBLANK(N6),MIN(0,MAX(SUBTOTAL(9,M$3:M6),M6)),0)</f>
        <v>0</v>
      </c>
      <c r="T6" s="5">
        <f t="shared" si="10"/>
        <v>0.35342683897837934</v>
      </c>
      <c r="U6" s="1">
        <f t="shared" si="2"/>
        <v>0.7083333333333334</v>
      </c>
    </row>
    <row r="7" spans="2:21" ht="12.75">
      <c r="B7" t="s">
        <v>20</v>
      </c>
      <c r="C7" s="6">
        <v>-41926</v>
      </c>
      <c r="D7" s="3"/>
      <c r="E7" s="3">
        <f>IF(ISBLANK(D7),MAX(0,MIN(SUBTOTAL(9,C$3:C6),SUBTOTAL(9,C$3:C7)))+MIN(0,MAX(SUBTOTAL(9,C$3:C6),SUBTOTAL(9,C$3:C7))),0)</f>
        <v>0</v>
      </c>
      <c r="F7" s="3">
        <f>IF(ISBLANK(D7),MAX(0,MIN(SUBTOTAL(9,C$3:C7),C7)),)</f>
        <v>0</v>
      </c>
      <c r="G7" s="3">
        <f t="shared" si="3"/>
        <v>0</v>
      </c>
      <c r="H7" s="3">
        <f t="shared" si="4"/>
        <v>28377</v>
      </c>
      <c r="I7" s="3">
        <f>IF(ISBLANK(D7),MIN(0,MAX(SUBTOTAL(9,C$3:C7),C7)),0)</f>
        <v>-13549</v>
      </c>
      <c r="J7" s="3">
        <f t="shared" si="5"/>
        <v>28377</v>
      </c>
      <c r="K7" s="1">
        <f t="shared" si="1"/>
        <v>0.625</v>
      </c>
      <c r="L7" s="4">
        <f t="shared" si="6"/>
        <v>-41926</v>
      </c>
      <c r="M7" s="2">
        <f t="shared" si="7"/>
        <v>-0.25678936730568996</v>
      </c>
      <c r="N7" s="2"/>
      <c r="O7" s="2">
        <f>IF(ISBLANK(N7),MAX(0,MIN(SUBTOTAL(9,M$3:M6),SUBTOTAL(9,M$3:M7)))+MIN(0,MAX(SUBTOTAL(9,M$3:M6),SUBTOTAL(9,M$3:M7))),0)</f>
        <v>0</v>
      </c>
      <c r="P7" s="2">
        <f>IF(ISBLANK(N7),MAX(0,MIN(SUBTOTAL(9,M$3:M7),M7)),)</f>
        <v>0</v>
      </c>
      <c r="Q7" s="2">
        <f t="shared" si="8"/>
        <v>0</v>
      </c>
      <c r="R7" s="2">
        <f t="shared" si="9"/>
        <v>0.17380412813131618</v>
      </c>
      <c r="S7" s="2">
        <f>IF(ISBLANK(N7),MIN(0,MAX(SUBTOTAL(9,M$3:M7),M7)),0)</f>
        <v>-0.08298523917437378</v>
      </c>
      <c r="T7" s="5">
        <f t="shared" si="10"/>
        <v>0.17380412813131618</v>
      </c>
      <c r="U7" s="1">
        <f t="shared" si="2"/>
        <v>0.625</v>
      </c>
    </row>
    <row r="8" spans="2:21" ht="12.75">
      <c r="B8" t="s">
        <v>21</v>
      </c>
      <c r="C8" s="6">
        <v>-3775</v>
      </c>
      <c r="D8" s="3"/>
      <c r="E8" s="3">
        <f>IF(ISBLANK(D8),MAX(0,MIN(SUBTOTAL(9,C$3:C7),SUBTOTAL(9,C$3:C8)))+MIN(0,MAX(SUBTOTAL(9,C$3:C7),SUBTOTAL(9,C$3:C8))),0)</f>
        <v>-13549</v>
      </c>
      <c r="F8" s="3">
        <f>IF(ISBLANK(D8),MAX(0,MIN(SUBTOTAL(9,C$3:C8),C8)),)</f>
        <v>0</v>
      </c>
      <c r="G8" s="3">
        <f t="shared" si="3"/>
        <v>0</v>
      </c>
      <c r="H8" s="3">
        <f t="shared" si="4"/>
        <v>0</v>
      </c>
      <c r="I8" s="3">
        <f>IF(ISBLANK(D8),MIN(0,MAX(SUBTOTAL(9,C$3:C8),C8)),0)</f>
        <v>-3775</v>
      </c>
      <c r="J8" s="3">
        <f t="shared" si="5"/>
        <v>-13549</v>
      </c>
      <c r="K8" s="1">
        <f t="shared" si="1"/>
        <v>0.5416666666666666</v>
      </c>
      <c r="L8" s="4">
        <f t="shared" si="6"/>
        <v>-3775</v>
      </c>
      <c r="M8" s="2">
        <f t="shared" si="7"/>
        <v>-0.023121210265204875</v>
      </c>
      <c r="N8" s="2"/>
      <c r="O8" s="2">
        <f>IF(ISBLANK(N8),MAX(0,MIN(SUBTOTAL(9,M$3:M7),SUBTOTAL(9,M$3:M8)))+MIN(0,MAX(SUBTOTAL(9,M$3:M7),SUBTOTAL(9,M$3:M8))),0)</f>
        <v>-0.08298523917437378</v>
      </c>
      <c r="P8" s="2">
        <f>IF(ISBLANK(N8),MAX(0,MIN(SUBTOTAL(9,M$3:M8),M8)),)</f>
        <v>0</v>
      </c>
      <c r="Q8" s="2">
        <f t="shared" si="8"/>
        <v>0</v>
      </c>
      <c r="R8" s="2">
        <f t="shared" si="9"/>
        <v>0</v>
      </c>
      <c r="S8" s="2">
        <f>IF(ISBLANK(N8),MIN(0,MAX(SUBTOTAL(9,M$3:M8),M8)),0)</f>
        <v>-0.023121210265204875</v>
      </c>
      <c r="T8" s="5">
        <f t="shared" si="10"/>
        <v>-0.08298523917437378</v>
      </c>
      <c r="U8" s="1">
        <f t="shared" si="2"/>
        <v>0.5416666666666666</v>
      </c>
    </row>
    <row r="9" spans="2:21" ht="12.75">
      <c r="B9" t="s">
        <v>22</v>
      </c>
      <c r="C9" s="6">
        <f>-4770-304-368</f>
        <v>-5442</v>
      </c>
      <c r="D9" s="3"/>
      <c r="E9" s="3">
        <f>IF(ISBLANK(D9),MAX(0,MIN(SUBTOTAL(9,C$3:C8),SUBTOTAL(9,C$3:C9)))+MIN(0,MAX(SUBTOTAL(9,C$3:C8),SUBTOTAL(9,C$3:C9))),0)</f>
        <v>-17324</v>
      </c>
      <c r="F9" s="3">
        <f>IF(ISBLANK(D9),MAX(0,MIN(SUBTOTAL(9,C$3:C9),C9)),)</f>
        <v>0</v>
      </c>
      <c r="G9" s="3">
        <f t="shared" si="3"/>
        <v>0</v>
      </c>
      <c r="H9" s="3">
        <f t="shared" si="4"/>
        <v>0</v>
      </c>
      <c r="I9" s="3">
        <f>IF(ISBLANK(D9),MIN(0,MAX(SUBTOTAL(9,C$3:C9),C9)),0)</f>
        <v>-5442</v>
      </c>
      <c r="J9" s="3">
        <f t="shared" si="5"/>
        <v>-17324</v>
      </c>
      <c r="K9" s="1">
        <f t="shared" si="1"/>
        <v>0.4583333333333333</v>
      </c>
      <c r="L9" s="4">
        <f t="shared" si="6"/>
        <v>-5442</v>
      </c>
      <c r="M9" s="2">
        <f t="shared" si="7"/>
        <v>-0.033331291725362894</v>
      </c>
      <c r="N9" s="2"/>
      <c r="O9" s="2">
        <f>IF(ISBLANK(N9),MAX(0,MIN(SUBTOTAL(9,M$3:M8),SUBTOTAL(9,M$3:M9)))+MIN(0,MAX(SUBTOTAL(9,M$3:M8),SUBTOTAL(9,M$3:M9))),0)</f>
        <v>-0.10610644943957866</v>
      </c>
      <c r="P9" s="2">
        <f>IF(ISBLANK(N9),MAX(0,MIN(SUBTOTAL(9,M$3:M9),M9)),)</f>
        <v>0</v>
      </c>
      <c r="Q9" s="2">
        <f t="shared" si="8"/>
        <v>0</v>
      </c>
      <c r="R9" s="2">
        <f t="shared" si="9"/>
        <v>0</v>
      </c>
      <c r="S9" s="2">
        <f>IF(ISBLANK(N9),MIN(0,MAX(SUBTOTAL(9,M$3:M9),M9)),0)</f>
        <v>-0.033331291725362894</v>
      </c>
      <c r="T9" s="5">
        <f t="shared" si="10"/>
        <v>-0.10610644943957866</v>
      </c>
      <c r="U9" s="1">
        <f t="shared" si="2"/>
        <v>0.4583333333333333</v>
      </c>
    </row>
    <row r="10" spans="2:21" ht="12.75">
      <c r="B10" t="s">
        <v>8</v>
      </c>
      <c r="C10" s="6">
        <f>SUBTOTAL(9,C3:C9)</f>
        <v>-22766</v>
      </c>
      <c r="D10" s="3">
        <f>C10</f>
        <v>-22766</v>
      </c>
      <c r="E10" s="3">
        <f>IF(ISBLANK(D10),MAX(0,MIN(SUBTOTAL(9,C$3:C9),SUBTOTAL(9,C$3:C10)))+MIN(0,MAX(SUBTOTAL(9,C$3:C9),SUBTOTAL(9,C$3:C10))),0)</f>
        <v>0</v>
      </c>
      <c r="F10" s="3">
        <f>IF(ISBLANK(D10),MAX(0,MIN(SUBTOTAL(9,C$3:C10),C10)),)</f>
        <v>0</v>
      </c>
      <c r="G10" s="3">
        <f t="shared" si="3"/>
        <v>0</v>
      </c>
      <c r="H10" s="3">
        <f t="shared" si="4"/>
        <v>0</v>
      </c>
      <c r="I10" s="3">
        <f>IF(ISBLANK(D10),MIN(0,MAX(SUBTOTAL(9,C$3:C10),C10)),0)</f>
        <v>0</v>
      </c>
      <c r="J10" s="3">
        <f t="shared" si="5"/>
        <v>0</v>
      </c>
      <c r="K10" s="1">
        <f t="shared" si="1"/>
        <v>0.375</v>
      </c>
      <c r="L10" s="4">
        <f t="shared" si="6"/>
        <v>-22766</v>
      </c>
      <c r="M10" s="2">
        <f>SUBTOTAL(9,M3:M9)</f>
        <v>-0.13943774116494156</v>
      </c>
      <c r="N10" s="2">
        <f>M10</f>
        <v>-0.13943774116494156</v>
      </c>
      <c r="O10" s="2">
        <f>IF(ISBLANK(N10),MAX(0,MIN(SUBTOTAL(9,M$3:M9),SUBTOTAL(9,M$3:M10)))+MIN(0,MAX(SUBTOTAL(9,M$3:M9),SUBTOTAL(9,M$3:M10))),0)</f>
        <v>0</v>
      </c>
      <c r="P10" s="2">
        <f>IF(ISBLANK(N10),MAX(0,MIN(SUBTOTAL(9,M$3:M10),M10)),)</f>
        <v>0</v>
      </c>
      <c r="Q10" s="2">
        <f t="shared" si="8"/>
        <v>0</v>
      </c>
      <c r="R10" s="2">
        <f t="shared" si="9"/>
        <v>0</v>
      </c>
      <c r="S10" s="2">
        <f>IF(ISBLANK(N10),MIN(0,MAX(SUBTOTAL(9,M$3:M10),M10)),0)</f>
        <v>0</v>
      </c>
      <c r="T10" s="5">
        <f t="shared" si="10"/>
        <v>0</v>
      </c>
      <c r="U10" s="1">
        <f t="shared" si="2"/>
        <v>0.375</v>
      </c>
    </row>
    <row r="11" spans="2:21" ht="12.75">
      <c r="B11" t="s">
        <v>4</v>
      </c>
      <c r="C11" s="6">
        <v>-1024</v>
      </c>
      <c r="D11" s="3"/>
      <c r="E11" s="3">
        <f>IF(ISBLANK(D11),MAX(0,MIN(SUBTOTAL(9,C$3:C10),SUBTOTAL(9,C$3:C11)))+MIN(0,MAX(SUBTOTAL(9,C$3:C10),SUBTOTAL(9,C$3:C11))),0)</f>
        <v>-22766</v>
      </c>
      <c r="F11" s="3">
        <f>IF(ISBLANK(D11),MAX(0,MIN(SUBTOTAL(9,C$3:C11),C11)),)</f>
        <v>0</v>
      </c>
      <c r="G11" s="3">
        <f t="shared" si="3"/>
        <v>0</v>
      </c>
      <c r="H11" s="3">
        <f t="shared" si="4"/>
        <v>0</v>
      </c>
      <c r="I11" s="3">
        <f>IF(ISBLANK(D11),MIN(0,MAX(SUBTOTAL(9,C$3:C11),C11)),0)</f>
        <v>-1024</v>
      </c>
      <c r="J11" s="3">
        <f t="shared" si="5"/>
        <v>-22766</v>
      </c>
      <c r="K11" s="1">
        <f t="shared" si="1"/>
        <v>0.2916666666666667</v>
      </c>
      <c r="L11" s="4">
        <f t="shared" si="6"/>
        <v>-1024</v>
      </c>
      <c r="M11" s="2">
        <f t="shared" si="7"/>
        <v>-0.006271819685184051</v>
      </c>
      <c r="N11" s="2"/>
      <c r="O11" s="2">
        <f>IF(ISBLANK(N11),MAX(0,MIN(SUBTOTAL(9,M$3:M10),SUBTOTAL(9,M$3:M11)))+MIN(0,MAX(SUBTOTAL(9,M$3:M10),SUBTOTAL(9,M$3:M11))),0)</f>
        <v>-0.13943774116494156</v>
      </c>
      <c r="P11" s="2">
        <f>IF(ISBLANK(N11),MAX(0,MIN(SUBTOTAL(9,M$3:M11),M11)),)</f>
        <v>0</v>
      </c>
      <c r="Q11" s="2">
        <f t="shared" si="8"/>
        <v>0</v>
      </c>
      <c r="R11" s="2">
        <f t="shared" si="9"/>
        <v>0</v>
      </c>
      <c r="S11" s="2">
        <f>IF(ISBLANK(N11),MIN(0,MAX(SUBTOTAL(9,M$3:M11),M11)),0)</f>
        <v>-0.006271819685184051</v>
      </c>
      <c r="T11" s="5">
        <f t="shared" si="10"/>
        <v>-0.13943774116494156</v>
      </c>
      <c r="U11" s="1">
        <f t="shared" si="2"/>
        <v>0.2916666666666667</v>
      </c>
    </row>
    <row r="12" spans="2:21" ht="12.75">
      <c r="B12" t="s">
        <v>3</v>
      </c>
      <c r="C12" s="6">
        <v>-5063</v>
      </c>
      <c r="D12" s="3"/>
      <c r="E12" s="3">
        <f>IF(ISBLANK(D12),MAX(0,MIN(SUBTOTAL(9,C$3:C11),SUBTOTAL(9,C$3:C12)))+MIN(0,MAX(SUBTOTAL(9,C$3:C11),SUBTOTAL(9,C$3:C12))),0)</f>
        <v>-23790</v>
      </c>
      <c r="F12" s="3">
        <f>IF(ISBLANK(D12),MAX(0,MIN(SUBTOTAL(9,C$3:C12),C12)),)</f>
        <v>0</v>
      </c>
      <c r="G12" s="3">
        <f t="shared" si="3"/>
        <v>0</v>
      </c>
      <c r="H12" s="3">
        <f t="shared" si="4"/>
        <v>0</v>
      </c>
      <c r="I12" s="3">
        <f>IF(ISBLANK(D12),MIN(0,MAX(SUBTOTAL(9,C$3:C12),C12)),0)</f>
        <v>-5063</v>
      </c>
      <c r="J12" s="3">
        <f t="shared" si="5"/>
        <v>-23790</v>
      </c>
      <c r="K12" s="1">
        <f t="shared" si="1"/>
        <v>0.20833333333333334</v>
      </c>
      <c r="L12" s="4">
        <f t="shared" si="6"/>
        <v>-5063</v>
      </c>
      <c r="M12" s="2">
        <f t="shared" si="7"/>
        <v>-0.03100998346297544</v>
      </c>
      <c r="N12" s="2"/>
      <c r="O12" s="2">
        <f>IF(ISBLANK(N12),MAX(0,MIN(SUBTOTAL(9,M$3:M11),SUBTOTAL(9,M$3:M12)))+MIN(0,MAX(SUBTOTAL(9,M$3:M11),SUBTOTAL(9,M$3:M12))),0)</f>
        <v>-0.14570956085012562</v>
      </c>
      <c r="P12" s="2">
        <f>IF(ISBLANK(N12),MAX(0,MIN(SUBTOTAL(9,M$3:M12),M12)),)</f>
        <v>0</v>
      </c>
      <c r="Q12" s="2">
        <f t="shared" si="8"/>
        <v>0</v>
      </c>
      <c r="R12" s="2">
        <f t="shared" si="9"/>
        <v>0</v>
      </c>
      <c r="S12" s="2">
        <f>IF(ISBLANK(N12),MIN(0,MAX(SUBTOTAL(9,M$3:M12),M12)),0)</f>
        <v>-0.03100998346297544</v>
      </c>
      <c r="T12" s="5">
        <f t="shared" si="10"/>
        <v>-0.14570956085012562</v>
      </c>
      <c r="U12" s="1">
        <f t="shared" si="2"/>
        <v>0.20833333333333334</v>
      </c>
    </row>
    <row r="13" spans="2:21" ht="12.75">
      <c r="B13" t="s">
        <v>2</v>
      </c>
      <c r="C13" s="6">
        <v>2379</v>
      </c>
      <c r="D13" s="3"/>
      <c r="E13" s="3">
        <f>IF(ISBLANK(D13),MAX(0,MIN(SUBTOTAL(9,C$3:C12),SUBTOTAL(9,C$3:C13)))+MIN(0,MAX(SUBTOTAL(9,C$3:C12),SUBTOTAL(9,C$3:C13))),0)</f>
        <v>-26474</v>
      </c>
      <c r="F13" s="3">
        <f>IF(ISBLANK(D13),MAX(0,MIN(SUBTOTAL(9,C$3:C13),C13)),)</f>
        <v>0</v>
      </c>
      <c r="G13" s="3">
        <f t="shared" si="3"/>
        <v>-2379</v>
      </c>
      <c r="H13" s="3">
        <f t="shared" si="4"/>
        <v>0</v>
      </c>
      <c r="I13" s="3">
        <f>IF(ISBLANK(D13),MIN(0,MAX(SUBTOTAL(9,C$3:C13),C13)),0)</f>
        <v>0</v>
      </c>
      <c r="J13" s="3">
        <f t="shared" si="5"/>
        <v>-26474</v>
      </c>
      <c r="K13" s="1">
        <f t="shared" si="1"/>
        <v>0.125</v>
      </c>
      <c r="L13" s="4">
        <f t="shared" si="6"/>
        <v>2379</v>
      </c>
      <c r="M13" s="2">
        <f t="shared" si="7"/>
        <v>0.014570956085012556</v>
      </c>
      <c r="N13" s="2"/>
      <c r="O13" s="2">
        <f>IF(ISBLANK(N13),MAX(0,MIN(SUBTOTAL(9,M$3:M12),SUBTOTAL(9,M$3:M13)))+MIN(0,MAX(SUBTOTAL(9,M$3:M12),SUBTOTAL(9,M$3:M13))),0)</f>
        <v>-0.1621485882280885</v>
      </c>
      <c r="P13" s="2">
        <f>IF(ISBLANK(N13),MAX(0,MIN(SUBTOTAL(9,M$3:M13),M13)),)</f>
        <v>0</v>
      </c>
      <c r="Q13" s="2">
        <f t="shared" si="8"/>
        <v>-0.014570956085012556</v>
      </c>
      <c r="R13" s="2">
        <f t="shared" si="9"/>
        <v>0</v>
      </c>
      <c r="S13" s="2">
        <f>IF(ISBLANK(N13),MIN(0,MAX(SUBTOTAL(9,M$3:M13),M13)),0)</f>
        <v>0</v>
      </c>
      <c r="T13" s="5">
        <f t="shared" si="10"/>
        <v>-0.1621485882280885</v>
      </c>
      <c r="U13" s="1">
        <f t="shared" si="2"/>
        <v>0.125</v>
      </c>
    </row>
    <row r="14" spans="2:21" ht="12.75">
      <c r="B14" t="s">
        <v>9</v>
      </c>
      <c r="C14" s="6">
        <f>SUBTOTAL(9,C3:C13)</f>
        <v>-26474</v>
      </c>
      <c r="D14" s="3">
        <f>C14</f>
        <v>-26474</v>
      </c>
      <c r="E14" s="3">
        <f>IF(ISBLANK(D14),MAX(0,MIN(SUBTOTAL(9,C$3:C13),SUBTOTAL(9,C$3:C14)))+MIN(0,MAX(SUBTOTAL(9,C$3:C13),SUBTOTAL(9,C$3:C14))),0)</f>
        <v>0</v>
      </c>
      <c r="F14" s="3">
        <f>IF(ISBLANK(D14),MAX(0,MIN(SUBTOTAL(9,C$3:C14),C14)),)</f>
        <v>0</v>
      </c>
      <c r="G14" s="3">
        <f t="shared" si="3"/>
        <v>0</v>
      </c>
      <c r="H14" s="3">
        <f t="shared" si="4"/>
        <v>0</v>
      </c>
      <c r="I14" s="3">
        <f>IF(ISBLANK(D14),MIN(0,MAX(SUBTOTAL(9,C$3:C14),C14)),0)</f>
        <v>0</v>
      </c>
      <c r="J14" s="3">
        <f t="shared" si="5"/>
        <v>0</v>
      </c>
      <c r="K14" s="1">
        <f t="shared" si="1"/>
        <v>0.041666666666666664</v>
      </c>
      <c r="L14" s="4">
        <f t="shared" si="6"/>
        <v>-26474</v>
      </c>
      <c r="M14" s="2">
        <f>SUBTOTAL(9,M3:M13)</f>
        <v>-0.1621485882280885</v>
      </c>
      <c r="N14" s="2">
        <f>M14</f>
        <v>-0.1621485882280885</v>
      </c>
      <c r="O14" s="2">
        <f>IF(ISBLANK(N14),MAX(0,MIN(SUBTOTAL(9,M$3:M13),SUBTOTAL(9,M$3:M14)))+MIN(0,MAX(SUBTOTAL(9,M$3:M13),SUBTOTAL(9,M$3:M14))),0)</f>
        <v>0</v>
      </c>
      <c r="P14" s="2">
        <f>IF(ISBLANK(N14),MAX(0,MIN(SUBTOTAL(9,M$3:M14),M14)),)</f>
        <v>0</v>
      </c>
      <c r="Q14" s="2">
        <f t="shared" si="8"/>
        <v>0</v>
      </c>
      <c r="R14" s="2">
        <f t="shared" si="9"/>
        <v>0</v>
      </c>
      <c r="S14" s="2">
        <f>IF(ISBLANK(N14),MIN(0,MAX(SUBTOTAL(9,M$3:M14),M14)),0)</f>
        <v>0</v>
      </c>
      <c r="T14" s="5">
        <f t="shared" si="10"/>
        <v>0</v>
      </c>
      <c r="U14" s="1">
        <f t="shared" si="2"/>
        <v>0.041666666666666664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Dick Kusleika</cp:lastModifiedBy>
  <dcterms:created xsi:type="dcterms:W3CDTF">2012-02-01T15:37:56Z</dcterms:created>
  <dcterms:modified xsi:type="dcterms:W3CDTF">2012-02-10T23:21:36Z</dcterms:modified>
  <cp:category/>
  <cp:version/>
  <cp:contentType/>
  <cp:contentStatus/>
</cp:coreProperties>
</file>